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5225" windowHeight="78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15" i="1"/>
  <c r="O6"/>
  <c r="O7"/>
  <c r="O8"/>
  <c r="O9"/>
  <c r="O10"/>
  <c r="O11"/>
  <c r="O12"/>
  <c r="O13"/>
  <c r="O14"/>
  <c r="O5"/>
  <c r="N6"/>
  <c r="N7"/>
  <c r="N8"/>
  <c r="N9"/>
  <c r="N10"/>
  <c r="N11"/>
  <c r="N12"/>
  <c r="N13"/>
  <c r="N14"/>
  <c r="N5"/>
  <c r="H6"/>
  <c r="H7"/>
  <c r="H8"/>
  <c r="I8" s="1"/>
  <c r="H9"/>
  <c r="I9" s="1"/>
  <c r="H10"/>
  <c r="H11"/>
  <c r="I11" s="1"/>
  <c r="H12"/>
  <c r="I12" s="1"/>
  <c r="H13"/>
  <c r="H14"/>
  <c r="H5"/>
  <c r="G19"/>
  <c r="G18"/>
  <c r="G17"/>
  <c r="C19"/>
  <c r="C18"/>
  <c r="C17"/>
  <c r="F15"/>
  <c r="D5" s="1"/>
  <c r="C15"/>
  <c r="J67"/>
  <c r="H67"/>
  <c r="J66"/>
  <c r="H66"/>
  <c r="J65"/>
  <c r="H65"/>
  <c r="I6"/>
  <c r="J64"/>
  <c r="H64"/>
  <c r="J63"/>
  <c r="H63"/>
  <c r="J62"/>
  <c r="H62"/>
  <c r="J61"/>
  <c r="H61"/>
  <c r="J60"/>
  <c r="H60"/>
  <c r="J59"/>
  <c r="H59"/>
  <c r="I13"/>
  <c r="G57"/>
  <c r="H57" s="1"/>
  <c r="J58"/>
  <c r="H58"/>
  <c r="J57"/>
  <c r="J56"/>
  <c r="H56"/>
  <c r="J55"/>
  <c r="H55"/>
  <c r="J54"/>
  <c r="H54"/>
  <c r="J53"/>
  <c r="H53"/>
  <c r="J52"/>
  <c r="H52"/>
  <c r="J51"/>
  <c r="H51"/>
  <c r="J50"/>
  <c r="H50"/>
  <c r="J49"/>
  <c r="H49"/>
  <c r="J48"/>
  <c r="H48"/>
  <c r="I14"/>
  <c r="J47"/>
  <c r="H46"/>
  <c r="H47"/>
  <c r="J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I10"/>
  <c r="H34"/>
  <c r="H35"/>
  <c r="J35"/>
  <c r="J34"/>
  <c r="J32"/>
  <c r="J33"/>
  <c r="J31"/>
  <c r="J30"/>
  <c r="J29"/>
  <c r="J28"/>
  <c r="H33"/>
  <c r="H30"/>
  <c r="H31"/>
  <c r="H32"/>
  <c r="H29"/>
  <c r="H28"/>
  <c r="H15" l="1"/>
  <c r="I7"/>
  <c r="I5"/>
  <c r="L15"/>
  <c r="N15" s="1"/>
  <c r="E15"/>
  <c r="I15" s="1"/>
  <c r="M5" l="1"/>
  <c r="D7"/>
  <c r="M6"/>
  <c r="M7"/>
  <c r="M13"/>
  <c r="M9"/>
  <c r="M12"/>
  <c r="M8"/>
  <c r="M11"/>
  <c r="M14"/>
  <c r="M10"/>
  <c r="D13"/>
  <c r="D9"/>
  <c r="D6"/>
  <c r="D12"/>
  <c r="D11"/>
  <c r="D8"/>
  <c r="D10"/>
  <c r="D14"/>
  <c r="D19" l="1"/>
  <c r="D18"/>
  <c r="D17"/>
  <c r="D15"/>
  <c r="M15"/>
</calcChain>
</file>

<file path=xl/comments1.xml><?xml version="1.0" encoding="utf-8"?>
<comments xmlns="http://schemas.openxmlformats.org/spreadsheetml/2006/main">
  <authors>
    <author>Александр</author>
  </authors>
  <commentList>
    <comment ref="L4" authorId="0">
      <text>
        <r>
          <rPr>
            <b/>
            <sz val="9"/>
            <color indexed="81"/>
            <rFont val="Tahoma"/>
            <family val="2"/>
            <charset val="204"/>
          </rPr>
          <t>Александр:</t>
        </r>
        <r>
          <rPr>
            <sz val="9"/>
            <color indexed="81"/>
            <rFont val="Tahoma"/>
            <family val="2"/>
            <charset val="204"/>
          </rPr>
          <t xml:space="preserve">
Сюда пишем новый баланс в конце недели</t>
        </r>
      </text>
    </comment>
    <comment ref="O4" authorId="0">
      <text>
        <r>
          <rPr>
            <b/>
            <sz val="9"/>
            <color indexed="81"/>
            <rFont val="Tahoma"/>
            <family val="2"/>
            <charset val="204"/>
          </rPr>
          <t>Александр:</t>
        </r>
        <r>
          <rPr>
            <sz val="9"/>
            <color indexed="81"/>
            <rFont val="Tahoma"/>
            <family val="2"/>
            <charset val="204"/>
          </rPr>
          <t xml:space="preserve">
Получаем доходность за период, переносим в основную табличку в столбец "За период", вставляем "Только значения", чтобы сохранилось форматирование Ctrl+Alt+V</t>
        </r>
      </text>
    </comment>
    <comment ref="F28" authorId="0">
      <text>
        <r>
          <rPr>
            <b/>
            <sz val="9"/>
            <color indexed="81"/>
            <rFont val="Tahoma"/>
            <family val="2"/>
            <charset val="204"/>
          </rPr>
          <t>Александр:</t>
        </r>
        <r>
          <rPr>
            <sz val="9"/>
            <color indexed="81"/>
            <rFont val="Tahoma"/>
            <family val="2"/>
            <charset val="204"/>
          </rPr>
          <t xml:space="preserve">
Тут вводите баланс на начало недели и конец, потом графики строить по истории</t>
        </r>
      </text>
    </comment>
  </commentList>
</comments>
</file>

<file path=xl/sharedStrings.xml><?xml version="1.0" encoding="utf-8"?>
<sst xmlns="http://schemas.openxmlformats.org/spreadsheetml/2006/main" count="42" uniqueCount="40">
  <si>
    <t>Цель</t>
  </si>
  <si>
    <t>Баланс</t>
  </si>
  <si>
    <t>Доля</t>
  </si>
  <si>
    <t>П/У</t>
  </si>
  <si>
    <t>Баланс - сумма всех пополнений и выводов</t>
  </si>
  <si>
    <t>Средства</t>
  </si>
  <si>
    <t>Средства - сумма, доступная к выводу на счете</t>
  </si>
  <si>
    <t>Средн</t>
  </si>
  <si>
    <t xml:space="preserve">Неделя </t>
  </si>
  <si>
    <t>Прибыль итого</t>
  </si>
  <si>
    <t>Будет</t>
  </si>
  <si>
    <t>Прибыль нед</t>
  </si>
  <si>
    <t>Прибыль $</t>
  </si>
  <si>
    <t>Медиана</t>
  </si>
  <si>
    <t>Итого</t>
  </si>
  <si>
    <t>Проц</t>
  </si>
  <si>
    <t>Робот 1</t>
  </si>
  <si>
    <t>Робот 2</t>
  </si>
  <si>
    <t>Робот 3</t>
  </si>
  <si>
    <t>Робот 4</t>
  </si>
  <si>
    <t>Робот 5</t>
  </si>
  <si>
    <t>Робот 6</t>
  </si>
  <si>
    <t>Робот 7</t>
  </si>
  <si>
    <t>Робот 8</t>
  </si>
  <si>
    <t>Робот 9</t>
  </si>
  <si>
    <t>Робот 10</t>
  </si>
  <si>
    <t>Si</t>
  </si>
  <si>
    <t>RTS</t>
  </si>
  <si>
    <t>Другое</t>
  </si>
  <si>
    <t>Неделя 1 - 23.06-29.06.2014 - портфель МОЙ</t>
  </si>
  <si>
    <t>Комментарий</t>
  </si>
  <si>
    <t>Ввод +1000000 руб</t>
  </si>
  <si>
    <t>Для рассчетов периодичной доходности</t>
  </si>
  <si>
    <t>Баланс новый</t>
  </si>
  <si>
    <t>Распределение</t>
  </si>
  <si>
    <t>Наименование</t>
  </si>
  <si>
    <t>За период</t>
  </si>
  <si>
    <t>Всего</t>
  </si>
  <si>
    <t>В проц</t>
  </si>
  <si>
    <t>Журнал доходнсти портфеля от http://robotfarm.ru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</si>
</sst>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5"/>
      <name val="Calibri"/>
      <family val="2"/>
      <charset val="204"/>
      <scheme val="minor"/>
    </font>
    <font>
      <sz val="11"/>
      <color theme="6"/>
      <name val="Calibri"/>
      <family val="2"/>
      <charset val="204"/>
      <scheme val="minor"/>
    </font>
    <font>
      <sz val="11"/>
      <color theme="6" tint="-0.249977111117893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 tint="0.3499862666707357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8" fillId="0" borderId="2" xfId="0" applyFont="1" applyBorder="1"/>
    <xf numFmtId="0" fontId="5" fillId="0" borderId="2" xfId="0" applyFont="1" applyBorder="1"/>
    <xf numFmtId="0" fontId="4" fillId="0" borderId="2" xfId="0" applyFont="1" applyBorder="1"/>
    <xf numFmtId="9" fontId="0" fillId="0" borderId="1" xfId="0" applyNumberFormat="1" applyFont="1" applyBorder="1" applyAlignment="1">
      <alignment horizontal="right"/>
    </xf>
    <xf numFmtId="9" fontId="0" fillId="0" borderId="2" xfId="0" applyNumberFormat="1" applyFont="1" applyBorder="1" applyAlignment="1">
      <alignment horizontal="right"/>
    </xf>
    <xf numFmtId="10" fontId="0" fillId="0" borderId="0" xfId="2" applyNumberFormat="1" applyFont="1"/>
    <xf numFmtId="0" fontId="6" fillId="0" borderId="1" xfId="0" applyFont="1" applyBorder="1"/>
    <xf numFmtId="10" fontId="0" fillId="0" borderId="1" xfId="0" applyNumberFormat="1" applyBorder="1"/>
    <xf numFmtId="2" fontId="0" fillId="0" borderId="1" xfId="3" applyNumberFormat="1" applyFont="1" applyBorder="1" applyAlignment="1">
      <alignment horizontal="right" vertical="center"/>
    </xf>
    <xf numFmtId="0" fontId="7" fillId="0" borderId="2" xfId="0" applyFont="1" applyBorder="1"/>
    <xf numFmtId="10" fontId="0" fillId="0" borderId="2" xfId="0" applyNumberFormat="1" applyBorder="1"/>
    <xf numFmtId="2" fontId="0" fillId="0" borderId="2" xfId="0" applyNumberFormat="1" applyBorder="1"/>
    <xf numFmtId="0" fontId="4" fillId="0" borderId="3" xfId="0" applyFont="1" applyBorder="1"/>
    <xf numFmtId="10" fontId="0" fillId="0" borderId="3" xfId="0" applyNumberFormat="1" applyBorder="1"/>
    <xf numFmtId="2" fontId="0" fillId="0" borderId="3" xfId="0" applyNumberFormat="1" applyBorder="1"/>
    <xf numFmtId="9" fontId="0" fillId="0" borderId="0" xfId="2" applyFont="1" applyBorder="1"/>
    <xf numFmtId="10" fontId="0" fillId="0" borderId="0" xfId="0" applyNumberFormat="1" applyBorder="1"/>
    <xf numFmtId="164" fontId="3" fillId="0" borderId="1" xfId="0" applyNumberFormat="1" applyFont="1" applyBorder="1" applyAlignment="1">
      <alignment horizontal="right" vertical="center" wrapText="1"/>
    </xf>
    <xf numFmtId="2" fontId="0" fillId="0" borderId="0" xfId="2" applyNumberFormat="1" applyFont="1"/>
    <xf numFmtId="2" fontId="0" fillId="0" borderId="0" xfId="0" applyNumberFormat="1"/>
    <xf numFmtId="2" fontId="1" fillId="0" borderId="0" xfId="2" applyNumberFormat="1" applyFont="1"/>
    <xf numFmtId="164" fontId="0" fillId="0" borderId="1" xfId="0" applyNumberFormat="1" applyBorder="1"/>
    <xf numFmtId="164" fontId="0" fillId="0" borderId="2" xfId="0" applyNumberFormat="1" applyBorder="1"/>
    <xf numFmtId="10" fontId="0" fillId="0" borderId="0" xfId="0" applyNumberFormat="1"/>
    <xf numFmtId="2" fontId="0" fillId="0" borderId="0" xfId="3" applyNumberFormat="1" applyFont="1" applyBorder="1" applyAlignment="1">
      <alignment horizontal="right" vertical="center"/>
    </xf>
    <xf numFmtId="2" fontId="0" fillId="0" borderId="0" xfId="0" applyNumberFormat="1" applyBorder="1"/>
    <xf numFmtId="9" fontId="10" fillId="0" borderId="0" xfId="2" applyFont="1" applyBorder="1" applyAlignment="1">
      <alignment horizontal="right" vertical="center" wrapText="1"/>
    </xf>
    <xf numFmtId="10" fontId="10" fillId="0" borderId="0" xfId="2" applyNumberFormat="1" applyFont="1" applyBorder="1" applyAlignment="1">
      <alignment horizontal="right" vertical="center" wrapText="1"/>
    </xf>
    <xf numFmtId="0" fontId="3" fillId="0" borderId="0" xfId="0" applyFont="1" applyFill="1" applyBorder="1"/>
    <xf numFmtId="164" fontId="0" fillId="0" borderId="0" xfId="3" applyNumberFormat="1" applyFont="1"/>
    <xf numFmtId="10" fontId="2" fillId="0" borderId="4" xfId="2" applyNumberFormat="1" applyFont="1" applyBorder="1"/>
    <xf numFmtId="0" fontId="2" fillId="0" borderId="0" xfId="0" applyFont="1" applyAlignment="1">
      <alignment horizontal="center"/>
    </xf>
    <xf numFmtId="0" fontId="5" fillId="0" borderId="1" xfId="0" applyFont="1" applyBorder="1"/>
    <xf numFmtId="44" fontId="9" fillId="0" borderId="1" xfId="1" applyNumberFormat="1" applyFont="1" applyBorder="1" applyAlignment="1">
      <alignment horizontal="right" vertical="center" wrapText="1"/>
    </xf>
    <xf numFmtId="44" fontId="9" fillId="0" borderId="0" xfId="0" applyNumberFormat="1" applyFont="1" applyBorder="1"/>
    <xf numFmtId="44" fontId="9" fillId="0" borderId="0" xfId="1" applyFont="1" applyBorder="1"/>
    <xf numFmtId="44" fontId="9" fillId="0" borderId="1" xfId="1" applyNumberFormat="1" applyFont="1" applyBorder="1" applyAlignment="1">
      <alignment horizontal="center" vertical="center" wrapText="1"/>
    </xf>
    <xf numFmtId="44" fontId="9" fillId="0" borderId="2" xfId="1" applyFont="1" applyBorder="1" applyAlignment="1">
      <alignment horizontal="center" vertical="center" wrapText="1"/>
    </xf>
    <xf numFmtId="0" fontId="2" fillId="0" borderId="0" xfId="0" applyFont="1" applyAlignment="1"/>
    <xf numFmtId="0" fontId="11" fillId="0" borderId="0" xfId="0" applyFont="1"/>
    <xf numFmtId="44" fontId="1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44" fontId="0" fillId="0" borderId="0" xfId="0" applyNumberFormat="1"/>
    <xf numFmtId="44" fontId="0" fillId="0" borderId="0" xfId="0" applyNumberFormat="1" applyAlignment="1"/>
    <xf numFmtId="44" fontId="0" fillId="0" borderId="0" xfId="1" applyFont="1"/>
    <xf numFmtId="0" fontId="2" fillId="0" borderId="0" xfId="0" applyFont="1" applyAlignment="1">
      <alignment horizontal="center"/>
    </xf>
    <xf numFmtId="0" fontId="14" fillId="0" borderId="0" xfId="0" applyFont="1"/>
  </cellXfs>
  <cellStyles count="4">
    <cellStyle name="Денежный" xfId="1" builtinId="4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3"/>
  <c:chart>
    <c:title>
      <c:tx>
        <c:rich>
          <a:bodyPr/>
          <a:lstStyle/>
          <a:p>
            <a:pPr>
              <a:defRPr/>
            </a:pPr>
            <a:r>
              <a:rPr lang="ru-RU"/>
              <a:t>Портфель роботов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Лист1!$F$27</c:f>
              <c:strCache>
                <c:ptCount val="1"/>
                <c:pt idx="0">
                  <c:v>Баланс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dLbls>
            <c:txPr>
              <a:bodyPr rot="-5400000" vert="horz"/>
              <a:lstStyle/>
              <a:p>
                <a:pPr>
                  <a:defRPr/>
                </a:pPr>
                <a:endParaRPr lang="ru-RU"/>
              </a:p>
            </c:txPr>
            <c:dLblPos val="inBase"/>
            <c:showVal val="1"/>
          </c:dLbls>
          <c:cat>
            <c:numRef>
              <c:f>Лист1!$E$28:$E$65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Лист1!$F$28:$F$65</c:f>
              <c:numCache>
                <c:formatCode>General</c:formatCode>
                <c:ptCount val="38"/>
                <c:pt idx="0">
                  <c:v>6091.39</c:v>
                </c:pt>
                <c:pt idx="1">
                  <c:v>6162.97</c:v>
                </c:pt>
                <c:pt idx="2">
                  <c:v>6266.47</c:v>
                </c:pt>
                <c:pt idx="3">
                  <c:v>6620.2</c:v>
                </c:pt>
                <c:pt idx="4">
                  <c:v>7910.2</c:v>
                </c:pt>
                <c:pt idx="5">
                  <c:v>7910.2</c:v>
                </c:pt>
                <c:pt idx="6">
                  <c:v>7910.2</c:v>
                </c:pt>
                <c:pt idx="7">
                  <c:v>8125.8</c:v>
                </c:pt>
                <c:pt idx="8">
                  <c:v>8210.7999999999993</c:v>
                </c:pt>
                <c:pt idx="9">
                  <c:v>8176.99</c:v>
                </c:pt>
                <c:pt idx="10">
                  <c:v>8181.15</c:v>
                </c:pt>
                <c:pt idx="11">
                  <c:v>8188.99</c:v>
                </c:pt>
                <c:pt idx="12">
                  <c:v>8188.99</c:v>
                </c:pt>
                <c:pt idx="13">
                  <c:v>8188.99</c:v>
                </c:pt>
                <c:pt idx="14">
                  <c:v>8188.99</c:v>
                </c:pt>
                <c:pt idx="15">
                  <c:v>8192.08</c:v>
                </c:pt>
                <c:pt idx="16">
                  <c:v>8192.76</c:v>
                </c:pt>
                <c:pt idx="17">
                  <c:v>8192.49</c:v>
                </c:pt>
                <c:pt idx="18">
                  <c:v>8109.76</c:v>
                </c:pt>
                <c:pt idx="19">
                  <c:v>8046.52</c:v>
                </c:pt>
                <c:pt idx="20">
                  <c:v>8155.13</c:v>
                </c:pt>
                <c:pt idx="21">
                  <c:v>8192.67</c:v>
                </c:pt>
                <c:pt idx="22">
                  <c:v>8170.93</c:v>
                </c:pt>
                <c:pt idx="23">
                  <c:v>8189.93</c:v>
                </c:pt>
                <c:pt idx="24">
                  <c:v>8109.71</c:v>
                </c:pt>
                <c:pt idx="25">
                  <c:v>8240.5499999999993</c:v>
                </c:pt>
                <c:pt idx="26">
                  <c:v>8165.43</c:v>
                </c:pt>
                <c:pt idx="27">
                  <c:v>8249.43</c:v>
                </c:pt>
                <c:pt idx="28">
                  <c:v>8327.01</c:v>
                </c:pt>
                <c:pt idx="29">
                  <c:v>8367.65</c:v>
                </c:pt>
                <c:pt idx="30">
                  <c:v>8312.06</c:v>
                </c:pt>
                <c:pt idx="31">
                  <c:v>8367.7199999999993</c:v>
                </c:pt>
                <c:pt idx="32">
                  <c:v>8258.9500000000007</c:v>
                </c:pt>
                <c:pt idx="33">
                  <c:v>8397.9500000000007</c:v>
                </c:pt>
                <c:pt idx="34">
                  <c:v>8397.81</c:v>
                </c:pt>
                <c:pt idx="35">
                  <c:v>8397.81</c:v>
                </c:pt>
                <c:pt idx="36">
                  <c:v>8386.26</c:v>
                </c:pt>
                <c:pt idx="37">
                  <c:v>8325.59</c:v>
                </c:pt>
              </c:numCache>
            </c:numRef>
          </c:val>
        </c:ser>
        <c:ser>
          <c:idx val="1"/>
          <c:order val="1"/>
          <c:tx>
            <c:strRef>
              <c:f>Лист1!$G$27</c:f>
              <c:strCache>
                <c:ptCount val="1"/>
                <c:pt idx="0">
                  <c:v>Прибыль $</c:v>
                </c:pt>
              </c:strCache>
            </c:strRef>
          </c:tx>
          <c:cat>
            <c:numRef>
              <c:f>Лист1!$E$28:$E$65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Лист1!$G$28:$G$65</c:f>
              <c:numCache>
                <c:formatCode>General</c:formatCode>
                <c:ptCount val="38"/>
                <c:pt idx="0">
                  <c:v>75.67</c:v>
                </c:pt>
                <c:pt idx="1">
                  <c:v>198.62</c:v>
                </c:pt>
                <c:pt idx="2">
                  <c:v>356</c:v>
                </c:pt>
                <c:pt idx="3">
                  <c:v>475.97</c:v>
                </c:pt>
                <c:pt idx="4">
                  <c:v>559.78</c:v>
                </c:pt>
                <c:pt idx="5">
                  <c:v>737.49</c:v>
                </c:pt>
                <c:pt idx="6">
                  <c:v>763.07</c:v>
                </c:pt>
                <c:pt idx="7">
                  <c:v>850.13</c:v>
                </c:pt>
                <c:pt idx="8">
                  <c:v>1004.04</c:v>
                </c:pt>
                <c:pt idx="9">
                  <c:v>1100.46</c:v>
                </c:pt>
                <c:pt idx="10">
                  <c:v>1035.79</c:v>
                </c:pt>
                <c:pt idx="11">
                  <c:v>1200.3800000000001</c:v>
                </c:pt>
                <c:pt idx="12">
                  <c:v>1142.7</c:v>
                </c:pt>
                <c:pt idx="13">
                  <c:v>1142.7</c:v>
                </c:pt>
                <c:pt idx="14">
                  <c:v>1336.94</c:v>
                </c:pt>
                <c:pt idx="15">
                  <c:v>1308.56</c:v>
                </c:pt>
                <c:pt idx="16">
                  <c:v>1317.3</c:v>
                </c:pt>
                <c:pt idx="17">
                  <c:v>1454.9</c:v>
                </c:pt>
                <c:pt idx="18">
                  <c:v>1372.55</c:v>
                </c:pt>
                <c:pt idx="19">
                  <c:v>1350</c:v>
                </c:pt>
                <c:pt idx="20">
                  <c:v>1460.72</c:v>
                </c:pt>
                <c:pt idx="21">
                  <c:v>1453.82</c:v>
                </c:pt>
                <c:pt idx="22">
                  <c:v>1443.61</c:v>
                </c:pt>
                <c:pt idx="23">
                  <c:v>1582.2</c:v>
                </c:pt>
                <c:pt idx="24">
                  <c:v>1603.85</c:v>
                </c:pt>
                <c:pt idx="25">
                  <c:v>1842.63</c:v>
                </c:pt>
                <c:pt idx="26">
                  <c:v>2013.79</c:v>
                </c:pt>
                <c:pt idx="27">
                  <c:v>1876.73</c:v>
                </c:pt>
                <c:pt idx="28">
                  <c:v>1928.32</c:v>
                </c:pt>
                <c:pt idx="29">
                  <c:v>1943.32</c:v>
                </c:pt>
                <c:pt idx="30">
                  <c:v>2003</c:v>
                </c:pt>
                <c:pt idx="31">
                  <c:v>2221.2600000000002</c:v>
                </c:pt>
                <c:pt idx="32">
                  <c:v>2451.1799999999998</c:v>
                </c:pt>
                <c:pt idx="33">
                  <c:v>2543.35</c:v>
                </c:pt>
                <c:pt idx="34">
                  <c:v>2698.74</c:v>
                </c:pt>
                <c:pt idx="35">
                  <c:v>2894.07</c:v>
                </c:pt>
                <c:pt idx="36">
                  <c:v>2815.93</c:v>
                </c:pt>
                <c:pt idx="37">
                  <c:v>3023.56</c:v>
                </c:pt>
              </c:numCache>
            </c:numRef>
          </c:val>
        </c:ser>
        <c:ser>
          <c:idx val="2"/>
          <c:order val="2"/>
          <c:tx>
            <c:strRef>
              <c:f>Лист1!$H$27</c:f>
              <c:strCache>
                <c:ptCount val="1"/>
                <c:pt idx="0">
                  <c:v>Прибыль итого</c:v>
                </c:pt>
              </c:strCache>
            </c:strRef>
          </c:tx>
          <c:dLbls>
            <c:dLbl>
              <c:idx val="17"/>
              <c:layout>
                <c:manualLayout>
                  <c:x val="0"/>
                  <c:y val="-5.2397150599495908E-2"/>
                </c:manualLayout>
              </c:layout>
              <c:dLblPos val="ctr"/>
              <c:showVal val="1"/>
            </c:dLbl>
            <c:dLblPos val="inBase"/>
            <c:showVal val="1"/>
          </c:dLbls>
          <c:cat>
            <c:numRef>
              <c:f>Лист1!$E$28:$E$61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Лист1!$H$28:$H$61</c:f>
              <c:numCache>
                <c:formatCode>0.00%</c:formatCode>
                <c:ptCount val="34"/>
                <c:pt idx="0">
                  <c:v>1.242245201834064E-2</c:v>
                </c:pt>
                <c:pt idx="1">
                  <c:v>3.2606679263682013E-2</c:v>
                </c:pt>
                <c:pt idx="2">
                  <c:v>5.7764357120024923E-2</c:v>
                </c:pt>
                <c:pt idx="3">
                  <c:v>7.5955043269974959E-2</c:v>
                </c:pt>
                <c:pt idx="4">
                  <c:v>8.4556357813963326E-2</c:v>
                </c:pt>
                <c:pt idx="5">
                  <c:v>9.3232788045814266E-2</c:v>
                </c:pt>
                <c:pt idx="6">
                  <c:v>9.6466587444059573E-2</c:v>
                </c:pt>
                <c:pt idx="7">
                  <c:v>0.10747263027483503</c:v>
                </c:pt>
                <c:pt idx="8">
                  <c:v>0.12356198774274532</c:v>
                </c:pt>
                <c:pt idx="9">
                  <c:v>0.13402591708481515</c:v>
                </c:pt>
                <c:pt idx="10">
                  <c:v>0.12667130570050839</c:v>
                </c:pt>
                <c:pt idx="11">
                  <c:v>0.14672509366042674</c:v>
                </c:pt>
                <c:pt idx="12">
                  <c:v>0.13954101787888373</c:v>
                </c:pt>
                <c:pt idx="13">
                  <c:v>0.13954101787888373</c:v>
                </c:pt>
                <c:pt idx="14">
                  <c:v>0.16326067072984582</c:v>
                </c:pt>
                <c:pt idx="15">
                  <c:v>0.15979504187940149</c:v>
                </c:pt>
                <c:pt idx="16">
                  <c:v>0.16080165232761398</c:v>
                </c:pt>
                <c:pt idx="17">
                  <c:v>0.17758362261313648</c:v>
                </c:pt>
                <c:pt idx="18">
                  <c:v>0.1675375862527754</c:v>
                </c:pt>
                <c:pt idx="19">
                  <c:v>0.16646608530955292</c:v>
                </c:pt>
                <c:pt idx="20">
                  <c:v>0.1815343775942892</c:v>
                </c:pt>
                <c:pt idx="21">
                  <c:v>0.17827061003319383</c:v>
                </c:pt>
                <c:pt idx="22">
                  <c:v>0.17620751232504175</c:v>
                </c:pt>
                <c:pt idx="23">
                  <c:v>0.19363768873310627</c:v>
                </c:pt>
                <c:pt idx="24">
                  <c:v>0.19583195460767061</c:v>
                </c:pt>
                <c:pt idx="25">
                  <c:v>0.22721281032244064</c:v>
                </c:pt>
                <c:pt idx="26">
                  <c:v>0.24437567880784658</c:v>
                </c:pt>
                <c:pt idx="27">
                  <c:v>0.22983847758170725</c:v>
                </c:pt>
                <c:pt idx="28">
                  <c:v>0.23375190770756282</c:v>
                </c:pt>
                <c:pt idx="29">
                  <c:v>0.23337548531825947</c:v>
                </c:pt>
                <c:pt idx="30">
                  <c:v>0.23937425681045457</c:v>
                </c:pt>
                <c:pt idx="31">
                  <c:v>0.26723339340668861</c:v>
                </c:pt>
                <c:pt idx="32">
                  <c:v>0.29293284192109681</c:v>
                </c:pt>
                <c:pt idx="33">
                  <c:v>0.30795076856016801</c:v>
                </c:pt>
              </c:numCache>
            </c:numRef>
          </c:val>
        </c:ser>
        <c:dLbls>
          <c:showVal val="1"/>
        </c:dLbls>
        <c:gapWidth val="95"/>
        <c:overlap val="100"/>
        <c:axId val="109669376"/>
        <c:axId val="109704320"/>
      </c:barChart>
      <c:catAx>
        <c:axId val="109669376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Неделя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09704320"/>
        <c:crosses val="autoZero"/>
        <c:auto val="1"/>
        <c:lblAlgn val="ctr"/>
        <c:lblOffset val="100"/>
      </c:catAx>
      <c:valAx>
        <c:axId val="1097043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Баналс</a:t>
                </a:r>
                <a:r>
                  <a:rPr lang="ru-RU" baseline="0"/>
                  <a:t> и доходность</a:t>
                </a:r>
                <a:endParaRPr lang="ru-RU"/>
              </a:p>
            </c:rich>
          </c:tx>
          <c:layout/>
        </c:title>
        <c:numFmt formatCode="General" sourceLinked="1"/>
        <c:tickLblPos val="nextTo"/>
        <c:crossAx val="109669376"/>
        <c:crosses val="autoZero"/>
        <c:crossBetween val="between"/>
      </c:valAx>
      <c:dTable>
        <c:showHorzBorder val="1"/>
        <c:showVertBorder val="1"/>
        <c:showOutline val="1"/>
      </c:dTable>
      <c:spPr>
        <a:noFill/>
        <a:ln w="25400">
          <a:noFill/>
        </a:ln>
      </c:spPr>
    </c:plotArea>
    <c:plotVisOnly val="1"/>
  </c:chart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2"/>
          <c:order val="0"/>
          <c:tx>
            <c:strRef>
              <c:f>Лист1!$H$27</c:f>
              <c:strCache>
                <c:ptCount val="1"/>
                <c:pt idx="0">
                  <c:v>Прибыль итого</c:v>
                </c:pt>
              </c:strCache>
            </c:strRef>
          </c:tx>
          <c:marker>
            <c:symbol val="none"/>
          </c:marker>
          <c:cat>
            <c:numRef>
              <c:f>Лист1!$E$28:$E$67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Лист1!$H$28:$H$67</c:f>
              <c:numCache>
                <c:formatCode>0.00%</c:formatCode>
                <c:ptCount val="40"/>
                <c:pt idx="0">
                  <c:v>1.242245201834064E-2</c:v>
                </c:pt>
                <c:pt idx="1">
                  <c:v>3.2606679263682013E-2</c:v>
                </c:pt>
                <c:pt idx="2">
                  <c:v>5.7764357120024923E-2</c:v>
                </c:pt>
                <c:pt idx="3">
                  <c:v>7.5955043269974959E-2</c:v>
                </c:pt>
                <c:pt idx="4">
                  <c:v>8.4556357813963326E-2</c:v>
                </c:pt>
                <c:pt idx="5">
                  <c:v>9.3232788045814266E-2</c:v>
                </c:pt>
                <c:pt idx="6">
                  <c:v>9.6466587444059573E-2</c:v>
                </c:pt>
                <c:pt idx="7">
                  <c:v>0.10747263027483503</c:v>
                </c:pt>
                <c:pt idx="8">
                  <c:v>0.12356198774274532</c:v>
                </c:pt>
                <c:pt idx="9">
                  <c:v>0.13402591708481515</c:v>
                </c:pt>
                <c:pt idx="10">
                  <c:v>0.12667130570050839</c:v>
                </c:pt>
                <c:pt idx="11">
                  <c:v>0.14672509366042674</c:v>
                </c:pt>
                <c:pt idx="12">
                  <c:v>0.13954101787888373</c:v>
                </c:pt>
                <c:pt idx="13">
                  <c:v>0.13954101787888373</c:v>
                </c:pt>
                <c:pt idx="14">
                  <c:v>0.16326067072984582</c:v>
                </c:pt>
                <c:pt idx="15">
                  <c:v>0.15979504187940149</c:v>
                </c:pt>
                <c:pt idx="16">
                  <c:v>0.16080165232761398</c:v>
                </c:pt>
                <c:pt idx="17">
                  <c:v>0.17758362261313648</c:v>
                </c:pt>
                <c:pt idx="18">
                  <c:v>0.1675375862527754</c:v>
                </c:pt>
                <c:pt idx="19">
                  <c:v>0.16646608530955292</c:v>
                </c:pt>
                <c:pt idx="20">
                  <c:v>0.1815343775942892</c:v>
                </c:pt>
                <c:pt idx="21">
                  <c:v>0.17827061003319383</c:v>
                </c:pt>
                <c:pt idx="22">
                  <c:v>0.17620751232504175</c:v>
                </c:pt>
                <c:pt idx="23">
                  <c:v>0.19363768873310627</c:v>
                </c:pt>
                <c:pt idx="24">
                  <c:v>0.19583195460767061</c:v>
                </c:pt>
                <c:pt idx="25">
                  <c:v>0.22721281032244064</c:v>
                </c:pt>
                <c:pt idx="26">
                  <c:v>0.24437567880784658</c:v>
                </c:pt>
                <c:pt idx="27">
                  <c:v>0.22983847758170725</c:v>
                </c:pt>
                <c:pt idx="28">
                  <c:v>0.23375190770756282</c:v>
                </c:pt>
                <c:pt idx="29">
                  <c:v>0.23337548531825947</c:v>
                </c:pt>
                <c:pt idx="30">
                  <c:v>0.23937425681045457</c:v>
                </c:pt>
                <c:pt idx="31">
                  <c:v>0.26723339340668861</c:v>
                </c:pt>
                <c:pt idx="32">
                  <c:v>0.29293284192109681</c:v>
                </c:pt>
                <c:pt idx="33">
                  <c:v>0.30795076856016801</c:v>
                </c:pt>
                <c:pt idx="34">
                  <c:v>0.32135699783875821</c:v>
                </c:pt>
                <c:pt idx="35">
                  <c:v>0.34462199073329836</c:v>
                </c:pt>
                <c:pt idx="36">
                  <c:v>0.33531718388484616</c:v>
                </c:pt>
                <c:pt idx="37">
                  <c:v>0.36053735514997148</c:v>
                </c:pt>
                <c:pt idx="38">
                  <c:v>0.34891341034088874</c:v>
                </c:pt>
                <c:pt idx="39">
                  <c:v>0.33734431529889425</c:v>
                </c:pt>
              </c:numCache>
            </c:numRef>
          </c:val>
        </c:ser>
        <c:ser>
          <c:idx val="3"/>
          <c:order val="1"/>
          <c:tx>
            <c:strRef>
              <c:f>Лист1!$I$27</c:f>
              <c:strCache>
                <c:ptCount val="1"/>
                <c:pt idx="0">
                  <c:v>Прибыль нед</c:v>
                </c:pt>
              </c:strCache>
            </c:strRef>
          </c:tx>
          <c:marker>
            <c:symbol val="none"/>
          </c:marker>
          <c:cat>
            <c:numRef>
              <c:f>Лист1!$E$28:$E$67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Лист1!$I$28:$I$67</c:f>
              <c:numCache>
                <c:formatCode>0.00%</c:formatCode>
                <c:ptCount val="40"/>
                <c:pt idx="0">
                  <c:v>1.24E-2</c:v>
                </c:pt>
                <c:pt idx="1">
                  <c:v>1.9699999999999999E-2</c:v>
                </c:pt>
                <c:pt idx="2">
                  <c:v>2.4199999999999999E-2</c:v>
                </c:pt>
                <c:pt idx="3">
                  <c:v>1.8100000000000002E-2</c:v>
                </c:pt>
                <c:pt idx="4">
                  <c:v>1.03E-2</c:v>
                </c:pt>
                <c:pt idx="5">
                  <c:v>2.1000000000000001E-2</c:v>
                </c:pt>
                <c:pt idx="6">
                  <c:v>2.8999999999999998E-3</c:v>
                </c:pt>
                <c:pt idx="7">
                  <c:v>0.01</c:v>
                </c:pt>
                <c:pt idx="8">
                  <c:v>1.72E-2</c:v>
                </c:pt>
                <c:pt idx="9">
                  <c:v>1.0999999999999999E-2</c:v>
                </c:pt>
                <c:pt idx="10">
                  <c:v>-7.0000000000000001E-3</c:v>
                </c:pt>
                <c:pt idx="11">
                  <c:v>1.7000000000000001E-2</c:v>
                </c:pt>
                <c:pt idx="12">
                  <c:v>-6.1000000000000004E-3</c:v>
                </c:pt>
                <c:pt idx="13">
                  <c:v>0</c:v>
                </c:pt>
                <c:pt idx="14">
                  <c:v>2.0799999999999999E-2</c:v>
                </c:pt>
                <c:pt idx="15">
                  <c:v>-3.0000000000000001E-3</c:v>
                </c:pt>
                <c:pt idx="16">
                  <c:v>8.9999999999999998E-4</c:v>
                </c:pt>
                <c:pt idx="17">
                  <c:v>1.44E-2</c:v>
                </c:pt>
                <c:pt idx="18">
                  <c:v>-8.5000000000000006E-3</c:v>
                </c:pt>
                <c:pt idx="19">
                  <c:v>-2.3999999999999998E-3</c:v>
                </c:pt>
                <c:pt idx="20">
                  <c:v>1.18E-2</c:v>
                </c:pt>
                <c:pt idx="21">
                  <c:v>-6.9999999999999999E-4</c:v>
                </c:pt>
                <c:pt idx="22">
                  <c:v>-5.8999999999999999E-3</c:v>
                </c:pt>
                <c:pt idx="23">
                  <c:v>1.44E-2</c:v>
                </c:pt>
                <c:pt idx="24">
                  <c:v>7.0000000000000001E-3</c:v>
                </c:pt>
                <c:pt idx="25">
                  <c:v>2.4199999999999999E-2</c:v>
                </c:pt>
                <c:pt idx="26">
                  <c:v>1.6899999999999998E-2</c:v>
                </c:pt>
                <c:pt idx="27">
                  <c:v>-1.3300000000000001E-2</c:v>
                </c:pt>
                <c:pt idx="28">
                  <c:v>5.1000000000000004E-3</c:v>
                </c:pt>
                <c:pt idx="29">
                  <c:v>1.5E-3</c:v>
                </c:pt>
                <c:pt idx="30">
                  <c:v>7.3000000000000001E-3</c:v>
                </c:pt>
                <c:pt idx="31">
                  <c:v>2.1000000000000001E-2</c:v>
                </c:pt>
                <c:pt idx="32">
                  <c:v>2.1700000000000001E-2</c:v>
                </c:pt>
                <c:pt idx="33">
                  <c:v>8.5000000000000006E-3</c:v>
                </c:pt>
                <c:pt idx="34">
                  <c:v>1.4199999999999999E-2</c:v>
                </c:pt>
                <c:pt idx="35">
                  <c:v>1.7600000000000001E-2</c:v>
                </c:pt>
                <c:pt idx="36">
                  <c:v>-6.8999999999999999E-3</c:v>
                </c:pt>
                <c:pt idx="37">
                  <c:v>1.83E-2</c:v>
                </c:pt>
                <c:pt idx="38">
                  <c:v>-1.04E-2</c:v>
                </c:pt>
                <c:pt idx="39">
                  <c:v>8.0000000000000002E-3</c:v>
                </c:pt>
              </c:numCache>
            </c:numRef>
          </c:val>
        </c:ser>
        <c:ser>
          <c:idx val="4"/>
          <c:order val="2"/>
          <c:tx>
            <c:strRef>
              <c:f>Лист1!$J$27</c:f>
              <c:strCache>
                <c:ptCount val="1"/>
                <c:pt idx="0">
                  <c:v>Медиана</c:v>
                </c:pt>
              </c:strCache>
            </c:strRef>
          </c:tx>
          <c:marker>
            <c:symbol val="none"/>
          </c:marker>
          <c:cat>
            <c:numRef>
              <c:f>Лист1!$E$28:$E$67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Лист1!$J$28:$J$67</c:f>
              <c:numCache>
                <c:formatCode>0.00%</c:formatCode>
                <c:ptCount val="40"/>
                <c:pt idx="0">
                  <c:v>1.24E-2</c:v>
                </c:pt>
                <c:pt idx="1">
                  <c:v>1.6049999999999998E-2</c:v>
                </c:pt>
                <c:pt idx="2">
                  <c:v>1.9699999999999999E-2</c:v>
                </c:pt>
                <c:pt idx="3">
                  <c:v>1.89E-2</c:v>
                </c:pt>
                <c:pt idx="4">
                  <c:v>1.8100000000000002E-2</c:v>
                </c:pt>
                <c:pt idx="5">
                  <c:v>1.89E-2</c:v>
                </c:pt>
                <c:pt idx="6">
                  <c:v>1.8100000000000002E-2</c:v>
                </c:pt>
                <c:pt idx="7">
                  <c:v>1.525E-2</c:v>
                </c:pt>
                <c:pt idx="8">
                  <c:v>1.72E-2</c:v>
                </c:pt>
                <c:pt idx="9">
                  <c:v>1.4800000000000001E-2</c:v>
                </c:pt>
                <c:pt idx="10">
                  <c:v>1.24E-2</c:v>
                </c:pt>
                <c:pt idx="11">
                  <c:v>1.4700000000000001E-2</c:v>
                </c:pt>
                <c:pt idx="12">
                  <c:v>1.24E-2</c:v>
                </c:pt>
                <c:pt idx="13">
                  <c:v>1.1699999999999999E-2</c:v>
                </c:pt>
                <c:pt idx="14">
                  <c:v>1.24E-2</c:v>
                </c:pt>
                <c:pt idx="15">
                  <c:v>1.1699999999999999E-2</c:v>
                </c:pt>
                <c:pt idx="16">
                  <c:v>1.0999999999999999E-2</c:v>
                </c:pt>
                <c:pt idx="17">
                  <c:v>1.1699999999999999E-2</c:v>
                </c:pt>
                <c:pt idx="18">
                  <c:v>1.0999999999999999E-2</c:v>
                </c:pt>
                <c:pt idx="19">
                  <c:v>1.065E-2</c:v>
                </c:pt>
                <c:pt idx="20">
                  <c:v>1.0999999999999999E-2</c:v>
                </c:pt>
                <c:pt idx="21">
                  <c:v>1.065E-2</c:v>
                </c:pt>
                <c:pt idx="22">
                  <c:v>1.03E-2</c:v>
                </c:pt>
                <c:pt idx="23">
                  <c:v>1.065E-2</c:v>
                </c:pt>
                <c:pt idx="24">
                  <c:v>1.03E-2</c:v>
                </c:pt>
                <c:pt idx="25">
                  <c:v>1.065E-2</c:v>
                </c:pt>
                <c:pt idx="26">
                  <c:v>1.0999999999999999E-2</c:v>
                </c:pt>
                <c:pt idx="27">
                  <c:v>1.065E-2</c:v>
                </c:pt>
                <c:pt idx="28">
                  <c:v>1.03E-2</c:v>
                </c:pt>
                <c:pt idx="29">
                  <c:v>1.0149999999999999E-2</c:v>
                </c:pt>
                <c:pt idx="30">
                  <c:v>0.01</c:v>
                </c:pt>
                <c:pt idx="31">
                  <c:v>1.0149999999999999E-2</c:v>
                </c:pt>
                <c:pt idx="32">
                  <c:v>1.03E-2</c:v>
                </c:pt>
                <c:pt idx="33">
                  <c:v>1.0149999999999999E-2</c:v>
                </c:pt>
                <c:pt idx="34">
                  <c:v>1.03E-2</c:v>
                </c:pt>
                <c:pt idx="35">
                  <c:v>1.065E-2</c:v>
                </c:pt>
                <c:pt idx="36">
                  <c:v>1.03E-2</c:v>
                </c:pt>
                <c:pt idx="37">
                  <c:v>1.065E-2</c:v>
                </c:pt>
                <c:pt idx="38">
                  <c:v>1.03E-2</c:v>
                </c:pt>
                <c:pt idx="39">
                  <c:v>1.0149999999999999E-2</c:v>
                </c:pt>
              </c:numCache>
            </c:numRef>
          </c:val>
        </c:ser>
        <c:marker val="1"/>
        <c:axId val="110127744"/>
        <c:axId val="110145920"/>
      </c:lineChart>
      <c:catAx>
        <c:axId val="110127744"/>
        <c:scaling>
          <c:orientation val="minMax"/>
        </c:scaling>
        <c:axPos val="b"/>
        <c:numFmt formatCode="General" sourceLinked="1"/>
        <c:tickLblPos val="nextTo"/>
        <c:crossAx val="110145920"/>
        <c:crosses val="autoZero"/>
        <c:auto val="1"/>
        <c:lblAlgn val="ctr"/>
        <c:lblOffset val="100"/>
      </c:catAx>
      <c:valAx>
        <c:axId val="110145920"/>
        <c:scaling>
          <c:orientation val="minMax"/>
        </c:scaling>
        <c:axPos val="l"/>
        <c:majorGridlines/>
        <c:numFmt formatCode="0.00%" sourceLinked="1"/>
        <c:tickLblPos val="nextTo"/>
        <c:crossAx val="1101277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247649</xdr:colOff>
      <xdr:row>2</xdr:row>
      <xdr:rowOff>153456</xdr:rowOff>
    </xdr:from>
    <xdr:to>
      <xdr:col>27</xdr:col>
      <xdr:colOff>81492</xdr:colOff>
      <xdr:row>19</xdr:row>
      <xdr:rowOff>124883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228600</xdr:colOff>
      <xdr:row>20</xdr:row>
      <xdr:rowOff>28574</xdr:rowOff>
    </xdr:from>
    <xdr:to>
      <xdr:col>26</xdr:col>
      <xdr:colOff>457200</xdr:colOff>
      <xdr:row>38</xdr:row>
      <xdr:rowOff>76199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4"/>
  <sheetViews>
    <sheetView showGridLines="0" tabSelected="1" topLeftCell="B1" zoomScale="90" zoomScaleNormal="90" workbookViewId="0">
      <selection activeCell="I9" sqref="I9"/>
    </sheetView>
  </sheetViews>
  <sheetFormatPr defaultRowHeight="15"/>
  <cols>
    <col min="1" max="1" width="1.42578125" customWidth="1"/>
    <col min="2" max="2" width="28.28515625" customWidth="1"/>
    <col min="3" max="3" width="7.28515625" customWidth="1"/>
    <col min="4" max="4" width="8.7109375" customWidth="1"/>
    <col min="5" max="5" width="16.140625" customWidth="1"/>
    <col min="6" max="6" width="15.5703125" customWidth="1"/>
    <col min="7" max="7" width="9.42578125" customWidth="1"/>
    <col min="8" max="8" width="14" customWidth="1"/>
    <col min="9" max="9" width="11.5703125" customWidth="1"/>
    <col min="10" max="10" width="9.140625" customWidth="1"/>
    <col min="11" max="11" width="7.5703125" customWidth="1"/>
    <col min="12" max="12" width="15.5703125" customWidth="1"/>
    <col min="13" max="13" width="9.5703125" customWidth="1"/>
    <col min="14" max="14" width="14" customWidth="1"/>
  </cols>
  <sheetData>
    <row r="1" spans="2:15">
      <c r="B1" s="49" t="s">
        <v>39</v>
      </c>
    </row>
    <row r="3" spans="2:15">
      <c r="B3" s="44">
        <v>2015</v>
      </c>
      <c r="C3" t="s">
        <v>34</v>
      </c>
      <c r="G3" s="48" t="s">
        <v>3</v>
      </c>
      <c r="H3" s="48"/>
      <c r="I3" s="48"/>
      <c r="L3" s="1" t="s">
        <v>32</v>
      </c>
    </row>
    <row r="4" spans="2:15">
      <c r="B4" s="1" t="s">
        <v>35</v>
      </c>
      <c r="C4" s="2" t="s">
        <v>0</v>
      </c>
      <c r="D4" s="2" t="s">
        <v>2</v>
      </c>
      <c r="E4" s="2" t="s">
        <v>1</v>
      </c>
      <c r="F4" s="2" t="s">
        <v>5</v>
      </c>
      <c r="G4" s="34" t="s">
        <v>36</v>
      </c>
      <c r="H4" s="34" t="s">
        <v>37</v>
      </c>
      <c r="I4" s="34" t="s">
        <v>38</v>
      </c>
      <c r="L4" s="1" t="s">
        <v>33</v>
      </c>
      <c r="M4" s="34" t="s">
        <v>10</v>
      </c>
      <c r="N4" s="1" t="s">
        <v>3</v>
      </c>
      <c r="O4" s="1" t="s">
        <v>15</v>
      </c>
    </row>
    <row r="5" spans="2:15">
      <c r="B5" s="35" t="s">
        <v>16</v>
      </c>
      <c r="C5" s="6">
        <v>0.1</v>
      </c>
      <c r="D5" s="20">
        <f t="shared" ref="D5:D14" si="0">F5/F$15</f>
        <v>0.10029251984956122</v>
      </c>
      <c r="E5" s="36">
        <v>100000</v>
      </c>
      <c r="F5" s="39">
        <v>120000</v>
      </c>
      <c r="G5" s="8">
        <v>8.3333333333333332E-3</v>
      </c>
      <c r="H5" s="43">
        <f>F5-E5</f>
        <v>20000</v>
      </c>
      <c r="I5" s="29">
        <f t="shared" ref="I5:I15" si="1">H5/E5</f>
        <v>0.2</v>
      </c>
      <c r="K5" s="21"/>
      <c r="L5" s="47">
        <v>121000</v>
      </c>
      <c r="M5" s="32">
        <f t="shared" ref="M5:M14" si="2">L5/L$15</f>
        <v>0.10024439749803239</v>
      </c>
      <c r="N5" s="46">
        <f>L5-F5</f>
        <v>1000</v>
      </c>
      <c r="O5" s="8">
        <f>N5/F5</f>
        <v>8.3333333333333332E-3</v>
      </c>
    </row>
    <row r="6" spans="2:15">
      <c r="B6" s="4" t="s">
        <v>17</v>
      </c>
      <c r="C6" s="7">
        <v>0.1</v>
      </c>
      <c r="D6" s="20">
        <f t="shared" si="0"/>
        <v>9.1934809862097788E-2</v>
      </c>
      <c r="E6" s="36">
        <v>100000</v>
      </c>
      <c r="F6" s="40">
        <v>110000</v>
      </c>
      <c r="G6" s="8">
        <v>1.8181818181818181E-2</v>
      </c>
      <c r="H6" s="43">
        <f t="shared" ref="H6:H14" si="3">F6-E6</f>
        <v>10000</v>
      </c>
      <c r="I6" s="29">
        <f t="shared" si="1"/>
        <v>0.1</v>
      </c>
      <c r="K6" s="21"/>
      <c r="L6" s="47">
        <v>112000</v>
      </c>
      <c r="M6" s="32">
        <f t="shared" si="2"/>
        <v>9.278820264280685E-2</v>
      </c>
      <c r="N6" s="46">
        <f t="shared" ref="N6:N15" si="4">L6-F6</f>
        <v>2000</v>
      </c>
      <c r="O6" s="8">
        <f t="shared" ref="O6:O15" si="5">N6/F6</f>
        <v>1.8181818181818181E-2</v>
      </c>
    </row>
    <row r="7" spans="2:15">
      <c r="B7" s="4" t="s">
        <v>18</v>
      </c>
      <c r="C7" s="7">
        <v>0.1</v>
      </c>
      <c r="D7" s="20">
        <f t="shared" si="0"/>
        <v>8.7755954868366071E-2</v>
      </c>
      <c r="E7" s="36">
        <v>100000</v>
      </c>
      <c r="F7" s="40">
        <v>105000</v>
      </c>
      <c r="G7" s="8">
        <v>-9.5238095238095247E-3</v>
      </c>
      <c r="H7" s="43">
        <f t="shared" si="3"/>
        <v>5000</v>
      </c>
      <c r="I7" s="29">
        <f t="shared" si="1"/>
        <v>0.05</v>
      </c>
      <c r="K7" s="23"/>
      <c r="L7" s="47">
        <v>104000</v>
      </c>
      <c r="M7" s="32">
        <f t="shared" si="2"/>
        <v>8.616047388260635E-2</v>
      </c>
      <c r="N7" s="46">
        <f t="shared" si="4"/>
        <v>-1000</v>
      </c>
      <c r="O7" s="8">
        <f t="shared" si="5"/>
        <v>-9.5238095238095247E-3</v>
      </c>
    </row>
    <row r="8" spans="2:15">
      <c r="B8" s="3" t="s">
        <v>19</v>
      </c>
      <c r="C8" s="7">
        <v>0.1</v>
      </c>
      <c r="D8" s="20">
        <f t="shared" si="0"/>
        <v>0.10447137484329294</v>
      </c>
      <c r="E8" s="36">
        <v>100000</v>
      </c>
      <c r="F8" s="40">
        <v>125000</v>
      </c>
      <c r="G8" s="8">
        <v>1.2E-2</v>
      </c>
      <c r="H8" s="43">
        <f t="shared" si="3"/>
        <v>25000</v>
      </c>
      <c r="I8" s="29">
        <f t="shared" si="1"/>
        <v>0.25</v>
      </c>
      <c r="K8" s="21"/>
      <c r="L8" s="47">
        <v>126500</v>
      </c>
      <c r="M8" s="32">
        <f t="shared" si="2"/>
        <v>0.10480096102067023</v>
      </c>
      <c r="N8" s="46">
        <f t="shared" si="4"/>
        <v>1500</v>
      </c>
      <c r="O8" s="8">
        <f t="shared" si="5"/>
        <v>1.2E-2</v>
      </c>
    </row>
    <row r="9" spans="2:15">
      <c r="B9" s="3" t="s">
        <v>20</v>
      </c>
      <c r="C9" s="7">
        <v>0.1</v>
      </c>
      <c r="D9" s="20">
        <f t="shared" si="0"/>
        <v>0.10447137484329294</v>
      </c>
      <c r="E9" s="36">
        <v>100000</v>
      </c>
      <c r="F9" s="40">
        <v>125000</v>
      </c>
      <c r="G9" s="8">
        <v>1.6E-2</v>
      </c>
      <c r="H9" s="43">
        <f t="shared" si="3"/>
        <v>25000</v>
      </c>
      <c r="I9" s="29">
        <f t="shared" si="1"/>
        <v>0.25</v>
      </c>
      <c r="K9" s="23"/>
      <c r="L9" s="47">
        <v>127000</v>
      </c>
      <c r="M9" s="32">
        <f t="shared" si="2"/>
        <v>0.10521519406818276</v>
      </c>
      <c r="N9" s="46">
        <f t="shared" si="4"/>
        <v>2000</v>
      </c>
      <c r="O9" s="8">
        <f t="shared" si="5"/>
        <v>1.6E-2</v>
      </c>
    </row>
    <row r="10" spans="2:15">
      <c r="B10" s="3" t="s">
        <v>21</v>
      </c>
      <c r="C10" s="7">
        <v>0.1</v>
      </c>
      <c r="D10" s="20">
        <f t="shared" si="0"/>
        <v>0.10865022983702466</v>
      </c>
      <c r="E10" s="36">
        <v>100000</v>
      </c>
      <c r="F10" s="40">
        <v>130000</v>
      </c>
      <c r="G10" s="8">
        <v>1.5384615384615385E-3</v>
      </c>
      <c r="H10" s="43">
        <f t="shared" si="3"/>
        <v>30000</v>
      </c>
      <c r="I10" s="29">
        <f t="shared" si="1"/>
        <v>0.3</v>
      </c>
      <c r="K10" s="21"/>
      <c r="L10" s="47">
        <v>130200</v>
      </c>
      <c r="M10" s="32">
        <f t="shared" si="2"/>
        <v>0.10786628557226295</v>
      </c>
      <c r="N10" s="46">
        <f t="shared" si="4"/>
        <v>200</v>
      </c>
      <c r="O10" s="8">
        <f t="shared" si="5"/>
        <v>1.5384615384615385E-3</v>
      </c>
    </row>
    <row r="11" spans="2:15">
      <c r="B11" s="3" t="s">
        <v>22</v>
      </c>
      <c r="C11" s="7">
        <v>0.1</v>
      </c>
      <c r="D11" s="20">
        <f t="shared" si="0"/>
        <v>0.10697868783953197</v>
      </c>
      <c r="E11" s="36">
        <v>100000</v>
      </c>
      <c r="F11" s="40">
        <v>128000</v>
      </c>
      <c r="G11" s="8">
        <v>1.0546875000000001E-2</v>
      </c>
      <c r="H11" s="43">
        <f t="shared" si="3"/>
        <v>28000</v>
      </c>
      <c r="I11" s="29">
        <f t="shared" si="1"/>
        <v>0.28000000000000003</v>
      </c>
      <c r="K11" s="21"/>
      <c r="L11" s="47">
        <v>129350</v>
      </c>
      <c r="M11" s="32">
        <f t="shared" si="2"/>
        <v>0.10716208939149165</v>
      </c>
      <c r="N11" s="46">
        <f t="shared" si="4"/>
        <v>1350</v>
      </c>
      <c r="O11" s="8">
        <f t="shared" si="5"/>
        <v>1.0546875000000001E-2</v>
      </c>
    </row>
    <row r="12" spans="2:15">
      <c r="B12" s="5" t="s">
        <v>23</v>
      </c>
      <c r="C12" s="7">
        <v>0.1</v>
      </c>
      <c r="D12" s="20">
        <f t="shared" si="0"/>
        <v>0.11073965733389052</v>
      </c>
      <c r="E12" s="36">
        <v>100000</v>
      </c>
      <c r="F12" s="40">
        <v>132500</v>
      </c>
      <c r="G12" s="8">
        <v>2.5660377358490565E-2</v>
      </c>
      <c r="H12" s="43">
        <f t="shared" si="3"/>
        <v>32500</v>
      </c>
      <c r="I12" s="29">
        <f t="shared" si="1"/>
        <v>0.32500000000000001</v>
      </c>
      <c r="K12" s="21"/>
      <c r="L12" s="47">
        <v>135900</v>
      </c>
      <c r="M12" s="32">
        <f t="shared" si="2"/>
        <v>0.1125885423139058</v>
      </c>
      <c r="N12" s="46">
        <f t="shared" si="4"/>
        <v>3400</v>
      </c>
      <c r="O12" s="8">
        <f t="shared" si="5"/>
        <v>2.5660377358490565E-2</v>
      </c>
    </row>
    <row r="13" spans="2:15">
      <c r="B13" s="5" t="s">
        <v>24</v>
      </c>
      <c r="C13" s="7">
        <v>0.1</v>
      </c>
      <c r="D13" s="20">
        <f t="shared" si="0"/>
        <v>0.10196406184705391</v>
      </c>
      <c r="E13" s="36">
        <v>100000</v>
      </c>
      <c r="F13" s="40">
        <v>122000</v>
      </c>
      <c r="G13" s="8">
        <v>-6.5573770491803279E-3</v>
      </c>
      <c r="H13" s="43">
        <f t="shared" si="3"/>
        <v>22000</v>
      </c>
      <c r="I13" s="29">
        <f t="shared" si="1"/>
        <v>0.22</v>
      </c>
      <c r="K13" s="21"/>
      <c r="L13" s="47">
        <v>121200</v>
      </c>
      <c r="M13" s="32">
        <f t="shared" si="2"/>
        <v>0.10041009071703741</v>
      </c>
      <c r="N13" s="46">
        <f t="shared" si="4"/>
        <v>-800</v>
      </c>
      <c r="O13" s="8">
        <f t="shared" si="5"/>
        <v>-6.5573770491803279E-3</v>
      </c>
    </row>
    <row r="14" spans="2:15">
      <c r="B14" s="5" t="s">
        <v>25</v>
      </c>
      <c r="C14" s="7">
        <v>0.1</v>
      </c>
      <c r="D14" s="20">
        <f t="shared" si="0"/>
        <v>8.2741328875888004E-2</v>
      </c>
      <c r="E14" s="36">
        <v>100000</v>
      </c>
      <c r="F14" s="40">
        <v>99000</v>
      </c>
      <c r="G14" s="8">
        <v>9.0909090909090905E-3</v>
      </c>
      <c r="H14" s="43">
        <f t="shared" si="3"/>
        <v>-1000</v>
      </c>
      <c r="I14" s="29">
        <f t="shared" si="1"/>
        <v>-0.01</v>
      </c>
      <c r="K14" s="21"/>
      <c r="L14" s="47">
        <v>99900</v>
      </c>
      <c r="M14" s="32">
        <f t="shared" si="2"/>
        <v>8.2763762893003606E-2</v>
      </c>
      <c r="N14" s="46">
        <f t="shared" si="4"/>
        <v>900</v>
      </c>
      <c r="O14" s="8">
        <f t="shared" si="5"/>
        <v>9.0909090909090905E-3</v>
      </c>
    </row>
    <row r="15" spans="2:15">
      <c r="B15" s="31" t="s">
        <v>14</v>
      </c>
      <c r="C15" s="18">
        <f>SUM(C5:C14)</f>
        <v>0.99999999999999989</v>
      </c>
      <c r="D15" s="19">
        <f>SUM(D5:D14)</f>
        <v>1</v>
      </c>
      <c r="E15" s="37">
        <f>SUM(E5:E14)</f>
        <v>1000000</v>
      </c>
      <c r="F15" s="38">
        <f>SUM(F5:F14)</f>
        <v>1196500</v>
      </c>
      <c r="G15" s="33">
        <v>8.8173840367739235E-3</v>
      </c>
      <c r="H15" s="47">
        <f>SUM(H5:H14)</f>
        <v>196500</v>
      </c>
      <c r="I15" s="30">
        <f t="shared" si="1"/>
        <v>0.19650000000000001</v>
      </c>
      <c r="K15" s="22"/>
      <c r="L15" s="47">
        <f>SUM(L5:L14)</f>
        <v>1207050</v>
      </c>
      <c r="M15" s="26">
        <f>SUM(M5:M14)</f>
        <v>0.99999999999999989</v>
      </c>
      <c r="N15" s="45">
        <f t="shared" si="4"/>
        <v>10550</v>
      </c>
      <c r="O15" s="8">
        <f t="shared" si="5"/>
        <v>8.8173840367739235E-3</v>
      </c>
    </row>
    <row r="16" spans="2:15">
      <c r="G16" s="41" t="s">
        <v>7</v>
      </c>
      <c r="H16" s="48"/>
      <c r="I16" s="48"/>
      <c r="J16" s="1"/>
      <c r="K16" s="22"/>
    </row>
    <row r="17" spans="2:12">
      <c r="B17" s="9" t="s">
        <v>26</v>
      </c>
      <c r="C17" s="24">
        <f>C5+C6+C7</f>
        <v>0.30000000000000004</v>
      </c>
      <c r="D17" s="24">
        <f>D5+D6+D7</f>
        <v>0.27998328458002508</v>
      </c>
      <c r="E17" s="10"/>
      <c r="F17" s="10"/>
      <c r="G17" s="24">
        <f>AVERAGE(G5+G6+G7)</f>
        <v>1.6991341991341988E-2</v>
      </c>
      <c r="H17" s="10"/>
      <c r="I17" s="11"/>
      <c r="J17" s="27"/>
    </row>
    <row r="18" spans="2:12">
      <c r="B18" s="12" t="s">
        <v>27</v>
      </c>
      <c r="C18" s="25">
        <f>SUM(C8:C11)</f>
        <v>0.4</v>
      </c>
      <c r="D18" s="25">
        <f>SUM(D8:D11)</f>
        <v>0.4245716673631425</v>
      </c>
      <c r="E18" s="13"/>
      <c r="F18" s="13"/>
      <c r="G18" s="25">
        <f>AVERAGE(G8:G11)</f>
        <v>1.0021334134615385E-2</v>
      </c>
      <c r="H18" s="13"/>
      <c r="I18" s="14"/>
      <c r="J18" s="28"/>
    </row>
    <row r="19" spans="2:12">
      <c r="B19" s="15" t="s">
        <v>28</v>
      </c>
      <c r="C19" s="25">
        <f>SUM(C12:C14)</f>
        <v>0.30000000000000004</v>
      </c>
      <c r="D19" s="25">
        <f>SUM(D12:D14)</f>
        <v>0.29544504805683247</v>
      </c>
      <c r="E19" s="16"/>
      <c r="F19" s="16"/>
      <c r="G19" s="25">
        <f>AVERAGE(G9:G12)</f>
        <v>1.3436428474238026E-2</v>
      </c>
      <c r="H19" s="16"/>
      <c r="I19" s="17"/>
      <c r="J19" s="28"/>
    </row>
    <row r="21" spans="2:12">
      <c r="B21" t="s">
        <v>4</v>
      </c>
    </row>
    <row r="22" spans="2:12">
      <c r="B22" t="s">
        <v>6</v>
      </c>
    </row>
    <row r="24" spans="2:12">
      <c r="B24" s="42" t="s">
        <v>29</v>
      </c>
      <c r="C24" s="42"/>
      <c r="D24" s="42"/>
    </row>
    <row r="27" spans="2:12">
      <c r="B27" t="s">
        <v>8</v>
      </c>
      <c r="F27" t="s">
        <v>1</v>
      </c>
      <c r="G27" t="s">
        <v>12</v>
      </c>
      <c r="H27" t="s">
        <v>9</v>
      </c>
      <c r="I27" t="s">
        <v>11</v>
      </c>
      <c r="J27" t="s">
        <v>13</v>
      </c>
      <c r="L27" t="s">
        <v>30</v>
      </c>
    </row>
    <row r="28" spans="2:12">
      <c r="E28">
        <v>1</v>
      </c>
      <c r="F28">
        <v>6091.39</v>
      </c>
      <c r="G28">
        <v>75.67</v>
      </c>
      <c r="H28" s="8">
        <f>G28/F28</f>
        <v>1.242245201834064E-2</v>
      </c>
      <c r="I28" s="8">
        <v>1.24E-2</v>
      </c>
      <c r="J28" s="8">
        <f>MEDIAN(I28)</f>
        <v>1.24E-2</v>
      </c>
      <c r="L28" t="s">
        <v>31</v>
      </c>
    </row>
    <row r="29" spans="2:12">
      <c r="E29">
        <v>2</v>
      </c>
      <c r="F29">
        <v>6162.97</v>
      </c>
      <c r="G29">
        <v>198.62</v>
      </c>
      <c r="H29" s="8">
        <f>G29/F28</f>
        <v>3.2606679263682013E-2</v>
      </c>
      <c r="I29" s="8">
        <v>1.9699999999999999E-2</v>
      </c>
      <c r="J29" s="8">
        <f>MEDIAN(I28:I29)</f>
        <v>1.6049999999999998E-2</v>
      </c>
    </row>
    <row r="30" spans="2:12">
      <c r="E30">
        <v>3</v>
      </c>
      <c r="F30">
        <v>6266.47</v>
      </c>
      <c r="G30">
        <v>356</v>
      </c>
      <c r="H30" s="8">
        <f>G30/F29</f>
        <v>5.7764357120024923E-2</v>
      </c>
      <c r="I30" s="8">
        <v>2.4199999999999999E-2</v>
      </c>
      <c r="J30" s="8">
        <f>MEDIAN(I$28:I30)</f>
        <v>1.9699999999999999E-2</v>
      </c>
    </row>
    <row r="31" spans="2:12">
      <c r="E31">
        <v>4</v>
      </c>
      <c r="F31">
        <v>6620.2</v>
      </c>
      <c r="G31">
        <v>475.97</v>
      </c>
      <c r="H31" s="8">
        <f>G31/F30</f>
        <v>7.5955043269974959E-2</v>
      </c>
      <c r="I31" s="8">
        <v>1.8100000000000002E-2</v>
      </c>
      <c r="J31" s="8">
        <f>MEDIAN(I$28:I31)</f>
        <v>1.89E-2</v>
      </c>
    </row>
    <row r="32" spans="2:12">
      <c r="E32">
        <v>5</v>
      </c>
      <c r="F32">
        <v>7910.2</v>
      </c>
      <c r="G32">
        <v>559.78</v>
      </c>
      <c r="H32" s="8">
        <f>G32/F31</f>
        <v>8.4556357813963326E-2</v>
      </c>
      <c r="I32" s="8">
        <v>1.03E-2</v>
      </c>
      <c r="J32" s="8">
        <f>MEDIAN(I$28:I32)</f>
        <v>1.8100000000000002E-2</v>
      </c>
    </row>
    <row r="33" spans="5:10">
      <c r="E33">
        <v>6</v>
      </c>
      <c r="F33">
        <v>7910.2</v>
      </c>
      <c r="G33">
        <v>737.49</v>
      </c>
      <c r="H33" s="8">
        <f>G33/F32</f>
        <v>9.3232788045814266E-2</v>
      </c>
      <c r="I33" s="8">
        <v>2.1000000000000001E-2</v>
      </c>
      <c r="J33" s="8">
        <f>MEDIAN(I$28:I33)</f>
        <v>1.89E-2</v>
      </c>
    </row>
    <row r="34" spans="5:10">
      <c r="E34">
        <v>7</v>
      </c>
      <c r="F34">
        <v>7910.2</v>
      </c>
      <c r="G34">
        <v>763.07</v>
      </c>
      <c r="H34" s="8">
        <f t="shared" ref="H34:H67" si="6">G34/F33</f>
        <v>9.6466587444059573E-2</v>
      </c>
      <c r="I34" s="8">
        <v>2.8999999999999998E-3</v>
      </c>
      <c r="J34" s="8">
        <f>MEDIAN(I$28:I34)</f>
        <v>1.8100000000000002E-2</v>
      </c>
    </row>
    <row r="35" spans="5:10">
      <c r="E35">
        <v>8</v>
      </c>
      <c r="F35">
        <v>8125.8</v>
      </c>
      <c r="G35">
        <v>850.13</v>
      </c>
      <c r="H35" s="8">
        <f t="shared" si="6"/>
        <v>0.10747263027483503</v>
      </c>
      <c r="I35" s="8">
        <v>0.01</v>
      </c>
      <c r="J35" s="8">
        <f>MEDIAN(I$28:I35)</f>
        <v>1.525E-2</v>
      </c>
    </row>
    <row r="36" spans="5:10">
      <c r="E36">
        <v>9</v>
      </c>
      <c r="F36">
        <v>8210.7999999999993</v>
      </c>
      <c r="G36">
        <v>1004.04</v>
      </c>
      <c r="H36" s="8">
        <f t="shared" si="6"/>
        <v>0.12356198774274532</v>
      </c>
      <c r="I36" s="8">
        <v>1.72E-2</v>
      </c>
      <c r="J36" s="8">
        <f>MEDIAN(I$28:I36)</f>
        <v>1.72E-2</v>
      </c>
    </row>
    <row r="37" spans="5:10">
      <c r="E37">
        <v>10</v>
      </c>
      <c r="F37">
        <v>8176.99</v>
      </c>
      <c r="G37">
        <v>1100.46</v>
      </c>
      <c r="H37" s="8">
        <f t="shared" si="6"/>
        <v>0.13402591708481515</v>
      </c>
      <c r="I37" s="8">
        <v>1.0999999999999999E-2</v>
      </c>
      <c r="J37" s="8">
        <f>MEDIAN(I$28:I37)</f>
        <v>1.4800000000000001E-2</v>
      </c>
    </row>
    <row r="38" spans="5:10">
      <c r="E38">
        <v>11</v>
      </c>
      <c r="F38">
        <v>8181.15</v>
      </c>
      <c r="G38">
        <v>1035.79</v>
      </c>
      <c r="H38" s="8">
        <f t="shared" si="6"/>
        <v>0.12667130570050839</v>
      </c>
      <c r="I38" s="8">
        <v>-7.0000000000000001E-3</v>
      </c>
      <c r="J38" s="8">
        <f>MEDIAN(I$28:I38)</f>
        <v>1.24E-2</v>
      </c>
    </row>
    <row r="39" spans="5:10">
      <c r="E39">
        <v>12</v>
      </c>
      <c r="F39">
        <v>8188.99</v>
      </c>
      <c r="G39">
        <v>1200.3800000000001</v>
      </c>
      <c r="H39" s="8">
        <f t="shared" si="6"/>
        <v>0.14672509366042674</v>
      </c>
      <c r="I39" s="8">
        <v>1.7000000000000001E-2</v>
      </c>
      <c r="J39" s="8">
        <f>MEDIAN(I$28:I39)</f>
        <v>1.4700000000000001E-2</v>
      </c>
    </row>
    <row r="40" spans="5:10">
      <c r="E40">
        <v>13</v>
      </c>
      <c r="F40">
        <v>8188.99</v>
      </c>
      <c r="G40">
        <v>1142.7</v>
      </c>
      <c r="H40" s="8">
        <f t="shared" si="6"/>
        <v>0.13954101787888373</v>
      </c>
      <c r="I40" s="8">
        <v>-6.1000000000000004E-3</v>
      </c>
      <c r="J40" s="8">
        <f>MEDIAN(I$28:I40)</f>
        <v>1.24E-2</v>
      </c>
    </row>
    <row r="41" spans="5:10">
      <c r="E41">
        <v>14</v>
      </c>
      <c r="F41">
        <v>8188.99</v>
      </c>
      <c r="G41">
        <v>1142.7</v>
      </c>
      <c r="H41" s="8">
        <f t="shared" si="6"/>
        <v>0.13954101787888373</v>
      </c>
      <c r="I41" s="8">
        <v>0</v>
      </c>
      <c r="J41" s="8">
        <f>MEDIAN(I$28:I41)</f>
        <v>1.1699999999999999E-2</v>
      </c>
    </row>
    <row r="42" spans="5:10">
      <c r="E42">
        <v>15</v>
      </c>
      <c r="F42">
        <v>8188.99</v>
      </c>
      <c r="G42">
        <v>1336.94</v>
      </c>
      <c r="H42" s="8">
        <f t="shared" si="6"/>
        <v>0.16326067072984582</v>
      </c>
      <c r="I42" s="8">
        <v>2.0799999999999999E-2</v>
      </c>
      <c r="J42" s="8">
        <f>MEDIAN(I$28:I42)</f>
        <v>1.24E-2</v>
      </c>
    </row>
    <row r="43" spans="5:10">
      <c r="E43">
        <v>16</v>
      </c>
      <c r="F43">
        <v>8192.08</v>
      </c>
      <c r="G43">
        <v>1308.56</v>
      </c>
      <c r="H43" s="8">
        <f t="shared" si="6"/>
        <v>0.15979504187940149</v>
      </c>
      <c r="I43" s="8">
        <v>-3.0000000000000001E-3</v>
      </c>
      <c r="J43" s="8">
        <f>MEDIAN(I$28:I43)</f>
        <v>1.1699999999999999E-2</v>
      </c>
    </row>
    <row r="44" spans="5:10">
      <c r="E44">
        <v>17</v>
      </c>
      <c r="F44">
        <v>8192.76</v>
      </c>
      <c r="G44">
        <v>1317.3</v>
      </c>
      <c r="H44" s="8">
        <f t="shared" si="6"/>
        <v>0.16080165232761398</v>
      </c>
      <c r="I44" s="8">
        <v>8.9999999999999998E-4</v>
      </c>
      <c r="J44" s="8">
        <f>MEDIAN(I$28:I44)</f>
        <v>1.0999999999999999E-2</v>
      </c>
    </row>
    <row r="45" spans="5:10">
      <c r="E45">
        <v>18</v>
      </c>
      <c r="F45">
        <v>8192.49</v>
      </c>
      <c r="G45">
        <v>1454.9</v>
      </c>
      <c r="H45" s="8">
        <f t="shared" si="6"/>
        <v>0.17758362261313648</v>
      </c>
      <c r="I45" s="8">
        <v>1.44E-2</v>
      </c>
      <c r="J45" s="8">
        <f>MEDIAN(I$28:I45)</f>
        <v>1.1699999999999999E-2</v>
      </c>
    </row>
    <row r="46" spans="5:10">
      <c r="E46">
        <v>19</v>
      </c>
      <c r="F46">
        <v>8109.76</v>
      </c>
      <c r="G46">
        <v>1372.55</v>
      </c>
      <c r="H46" s="8">
        <f t="shared" si="6"/>
        <v>0.1675375862527754</v>
      </c>
      <c r="I46" s="8">
        <v>-8.5000000000000006E-3</v>
      </c>
      <c r="J46" s="8">
        <f>MEDIAN(I$28:I46)</f>
        <v>1.0999999999999999E-2</v>
      </c>
    </row>
    <row r="47" spans="5:10">
      <c r="E47">
        <v>20</v>
      </c>
      <c r="F47">
        <v>8046.52</v>
      </c>
      <c r="G47">
        <v>1350</v>
      </c>
      <c r="H47" s="8">
        <f t="shared" si="6"/>
        <v>0.16646608530955292</v>
      </c>
      <c r="I47" s="8">
        <v>-2.3999999999999998E-3</v>
      </c>
      <c r="J47" s="8">
        <f>MEDIAN(I$28:I47)</f>
        <v>1.065E-2</v>
      </c>
    </row>
    <row r="48" spans="5:10">
      <c r="E48">
        <v>21</v>
      </c>
      <c r="F48">
        <v>8155.13</v>
      </c>
      <c r="G48">
        <v>1460.72</v>
      </c>
      <c r="H48" s="8">
        <f t="shared" si="6"/>
        <v>0.1815343775942892</v>
      </c>
      <c r="I48" s="8">
        <v>1.18E-2</v>
      </c>
      <c r="J48" s="8">
        <f>MEDIAN(I$28:I48)</f>
        <v>1.0999999999999999E-2</v>
      </c>
    </row>
    <row r="49" spans="5:10">
      <c r="E49">
        <v>22</v>
      </c>
      <c r="F49">
        <v>8192.67</v>
      </c>
      <c r="G49">
        <v>1453.82</v>
      </c>
      <c r="H49" s="8">
        <f t="shared" si="6"/>
        <v>0.17827061003319383</v>
      </c>
      <c r="I49" s="8">
        <v>-6.9999999999999999E-4</v>
      </c>
      <c r="J49" s="8">
        <f>MEDIAN(I$28:I49)</f>
        <v>1.065E-2</v>
      </c>
    </row>
    <row r="50" spans="5:10">
      <c r="E50">
        <v>23</v>
      </c>
      <c r="F50">
        <v>8170.93</v>
      </c>
      <c r="G50">
        <v>1443.61</v>
      </c>
      <c r="H50" s="8">
        <f t="shared" si="6"/>
        <v>0.17620751232504175</v>
      </c>
      <c r="I50" s="8">
        <v>-5.8999999999999999E-3</v>
      </c>
      <c r="J50" s="8">
        <f>MEDIAN(I$28:I50)</f>
        <v>1.03E-2</v>
      </c>
    </row>
    <row r="51" spans="5:10">
      <c r="E51">
        <v>24</v>
      </c>
      <c r="F51">
        <v>8189.93</v>
      </c>
      <c r="G51">
        <v>1582.2</v>
      </c>
      <c r="H51" s="8">
        <f t="shared" si="6"/>
        <v>0.19363768873310627</v>
      </c>
      <c r="I51" s="8">
        <v>1.44E-2</v>
      </c>
      <c r="J51" s="8">
        <f>MEDIAN(I$28:I51)</f>
        <v>1.065E-2</v>
      </c>
    </row>
    <row r="52" spans="5:10">
      <c r="E52">
        <v>25</v>
      </c>
      <c r="F52">
        <v>8109.71</v>
      </c>
      <c r="G52">
        <v>1603.85</v>
      </c>
      <c r="H52" s="8">
        <f t="shared" si="6"/>
        <v>0.19583195460767061</v>
      </c>
      <c r="I52" s="8">
        <v>7.0000000000000001E-3</v>
      </c>
      <c r="J52" s="8">
        <f>MEDIAN(I$28:I52)</f>
        <v>1.03E-2</v>
      </c>
    </row>
    <row r="53" spans="5:10">
      <c r="E53">
        <v>26</v>
      </c>
      <c r="F53">
        <v>8240.5499999999993</v>
      </c>
      <c r="G53">
        <v>1842.63</v>
      </c>
      <c r="H53" s="8">
        <f t="shared" si="6"/>
        <v>0.22721281032244064</v>
      </c>
      <c r="I53" s="8">
        <v>2.4199999999999999E-2</v>
      </c>
      <c r="J53" s="8">
        <f>MEDIAN(I$28:I53)</f>
        <v>1.065E-2</v>
      </c>
    </row>
    <row r="54" spans="5:10">
      <c r="E54">
        <v>27</v>
      </c>
      <c r="F54">
        <v>8165.43</v>
      </c>
      <c r="G54">
        <v>2013.79</v>
      </c>
      <c r="H54" s="8">
        <f t="shared" si="6"/>
        <v>0.24437567880784658</v>
      </c>
      <c r="I54" s="8">
        <v>1.6899999999999998E-2</v>
      </c>
      <c r="J54" s="8">
        <f>MEDIAN(I$28:I54)</f>
        <v>1.0999999999999999E-2</v>
      </c>
    </row>
    <row r="55" spans="5:10">
      <c r="E55">
        <v>28</v>
      </c>
      <c r="F55">
        <v>8249.43</v>
      </c>
      <c r="G55">
        <v>1876.73</v>
      </c>
      <c r="H55" s="8">
        <f t="shared" si="6"/>
        <v>0.22983847758170725</v>
      </c>
      <c r="I55" s="8">
        <v>-1.3300000000000001E-2</v>
      </c>
      <c r="J55" s="8">
        <f>MEDIAN(I$28:I55)</f>
        <v>1.065E-2</v>
      </c>
    </row>
    <row r="56" spans="5:10">
      <c r="E56">
        <v>29</v>
      </c>
      <c r="F56">
        <v>8327.01</v>
      </c>
      <c r="G56">
        <v>1928.32</v>
      </c>
      <c r="H56" s="8">
        <f t="shared" si="6"/>
        <v>0.23375190770756282</v>
      </c>
      <c r="I56" s="8">
        <v>5.1000000000000004E-3</v>
      </c>
      <c r="J56" s="8">
        <f>MEDIAN(I$28:I56)</f>
        <v>1.03E-2</v>
      </c>
    </row>
    <row r="57" spans="5:10">
      <c r="E57">
        <v>30</v>
      </c>
      <c r="F57">
        <v>8367.65</v>
      </c>
      <c r="G57">
        <f>1928.32+15</f>
        <v>1943.32</v>
      </c>
      <c r="H57" s="8">
        <f t="shared" si="6"/>
        <v>0.23337548531825947</v>
      </c>
      <c r="I57" s="8">
        <v>1.5E-3</v>
      </c>
      <c r="J57" s="8">
        <f>MEDIAN(I$28:I57)</f>
        <v>1.0149999999999999E-2</v>
      </c>
    </row>
    <row r="58" spans="5:10">
      <c r="E58">
        <v>31</v>
      </c>
      <c r="F58">
        <v>8312.06</v>
      </c>
      <c r="G58">
        <v>2003</v>
      </c>
      <c r="H58" s="8">
        <f t="shared" si="6"/>
        <v>0.23937425681045457</v>
      </c>
      <c r="I58" s="8">
        <v>7.3000000000000001E-3</v>
      </c>
      <c r="J58" s="8">
        <f>MEDIAN(I$28:I58)</f>
        <v>0.01</v>
      </c>
    </row>
    <row r="59" spans="5:10">
      <c r="E59">
        <v>32</v>
      </c>
      <c r="F59">
        <v>8367.7199999999993</v>
      </c>
      <c r="G59">
        <v>2221.2600000000002</v>
      </c>
      <c r="H59" s="8">
        <f t="shared" si="6"/>
        <v>0.26723339340668861</v>
      </c>
      <c r="I59" s="8">
        <v>2.1000000000000001E-2</v>
      </c>
      <c r="J59" s="8">
        <f>MEDIAN(I$28:I59)</f>
        <v>1.0149999999999999E-2</v>
      </c>
    </row>
    <row r="60" spans="5:10">
      <c r="E60">
        <v>33</v>
      </c>
      <c r="F60">
        <v>8258.9500000000007</v>
      </c>
      <c r="G60">
        <v>2451.1799999999998</v>
      </c>
      <c r="H60" s="8">
        <f t="shared" si="6"/>
        <v>0.29293284192109681</v>
      </c>
      <c r="I60" s="8">
        <v>2.1700000000000001E-2</v>
      </c>
      <c r="J60" s="8">
        <f>MEDIAN(I$28:I60)</f>
        <v>1.03E-2</v>
      </c>
    </row>
    <row r="61" spans="5:10">
      <c r="E61">
        <v>34</v>
      </c>
      <c r="F61">
        <v>8397.9500000000007</v>
      </c>
      <c r="G61">
        <v>2543.35</v>
      </c>
      <c r="H61" s="8">
        <f t="shared" si="6"/>
        <v>0.30795076856016801</v>
      </c>
      <c r="I61" s="8">
        <v>8.5000000000000006E-3</v>
      </c>
      <c r="J61" s="8">
        <f>MEDIAN(I$28:I61)</f>
        <v>1.0149999999999999E-2</v>
      </c>
    </row>
    <row r="62" spans="5:10">
      <c r="E62">
        <v>35</v>
      </c>
      <c r="F62">
        <v>8397.81</v>
      </c>
      <c r="G62">
        <v>2698.74</v>
      </c>
      <c r="H62" s="8">
        <f t="shared" si="6"/>
        <v>0.32135699783875821</v>
      </c>
      <c r="I62" s="8">
        <v>1.4199999999999999E-2</v>
      </c>
      <c r="J62" s="8">
        <f>MEDIAN(I$28:I62)</f>
        <v>1.03E-2</v>
      </c>
    </row>
    <row r="63" spans="5:10">
      <c r="E63">
        <v>36</v>
      </c>
      <c r="F63">
        <v>8397.81</v>
      </c>
      <c r="G63">
        <v>2894.07</v>
      </c>
      <c r="H63" s="8">
        <f t="shared" si="6"/>
        <v>0.34462199073329836</v>
      </c>
      <c r="I63" s="26">
        <v>1.7600000000000001E-2</v>
      </c>
      <c r="J63" s="8">
        <f>MEDIAN(I$28:I63)</f>
        <v>1.065E-2</v>
      </c>
    </row>
    <row r="64" spans="5:10">
      <c r="E64">
        <v>37</v>
      </c>
      <c r="F64">
        <v>8386.26</v>
      </c>
      <c r="G64">
        <v>2815.93</v>
      </c>
      <c r="H64" s="8">
        <f t="shared" si="6"/>
        <v>0.33531718388484616</v>
      </c>
      <c r="I64" s="26">
        <v>-6.8999999999999999E-3</v>
      </c>
      <c r="J64" s="8">
        <f>MEDIAN(I$28:I64)</f>
        <v>1.03E-2</v>
      </c>
    </row>
    <row r="65" spans="5:10">
      <c r="E65">
        <v>38</v>
      </c>
      <c r="F65">
        <v>8325.59</v>
      </c>
      <c r="G65">
        <v>3023.56</v>
      </c>
      <c r="H65" s="8">
        <f t="shared" si="6"/>
        <v>0.36053735514997148</v>
      </c>
      <c r="I65" s="26">
        <v>1.83E-2</v>
      </c>
      <c r="J65" s="8">
        <f>MEDIAN(I$28:I65)</f>
        <v>1.065E-2</v>
      </c>
    </row>
    <row r="66" spans="5:10">
      <c r="E66">
        <v>39</v>
      </c>
      <c r="F66">
        <v>8344.59</v>
      </c>
      <c r="G66">
        <v>2904.91</v>
      </c>
      <c r="H66" s="8">
        <f t="shared" si="6"/>
        <v>0.34891341034088874</v>
      </c>
      <c r="I66" s="26">
        <v>-1.04E-2</v>
      </c>
      <c r="J66" s="8">
        <f>MEDIAN(I$28:I66)</f>
        <v>1.03E-2</v>
      </c>
    </row>
    <row r="67" spans="5:10">
      <c r="E67">
        <v>40</v>
      </c>
      <c r="F67">
        <v>8344.59</v>
      </c>
      <c r="G67">
        <v>2815</v>
      </c>
      <c r="H67" s="8">
        <f t="shared" si="6"/>
        <v>0.33734431529889425</v>
      </c>
      <c r="I67" s="26">
        <v>8.0000000000000002E-3</v>
      </c>
      <c r="J67" s="8">
        <f>MEDIAN(I$28:I67)</f>
        <v>1.0149999999999999E-2</v>
      </c>
    </row>
    <row r="68" spans="5:10">
      <c r="E68">
        <v>41</v>
      </c>
    </row>
    <row r="69" spans="5:10">
      <c r="E69">
        <v>42</v>
      </c>
    </row>
    <row r="70" spans="5:10">
      <c r="E70">
        <v>43</v>
      </c>
    </row>
    <row r="71" spans="5:10">
      <c r="E71">
        <v>44</v>
      </c>
    </row>
    <row r="72" spans="5:10">
      <c r="E72">
        <v>45</v>
      </c>
    </row>
    <row r="73" spans="5:10">
      <c r="E73">
        <v>46</v>
      </c>
    </row>
    <row r="74" spans="5:10">
      <c r="E74">
        <v>47</v>
      </c>
    </row>
  </sheetData>
  <mergeCells count="2">
    <mergeCell ref="H16:I16"/>
    <mergeCell ref="G3:I3"/>
  </mergeCells>
  <conditionalFormatting sqref="G15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5:G14">
    <cfRule type="colorScale" priority="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:I14">
    <cfRule type="cellIs" priority="150" operator="greaterThan">
      <formula>0</formula>
    </cfRule>
    <cfRule type="dataBar" priority="151">
      <dataBar>
        <cfvo type="min" val="0"/>
        <cfvo type="max" val="0"/>
        <color rgb="FF63C384"/>
      </dataBar>
    </cfRule>
  </conditionalFormatting>
  <conditionalFormatting sqref="G5:G14">
    <cfRule type="colorScale" priority="152">
      <colorScale>
        <cfvo type="min" val="0"/>
        <cfvo type="max" val="0"/>
        <color rgb="FFFFEF9C"/>
        <color rgb="FF63BE7B"/>
      </colorScale>
    </cfRule>
  </conditionalFormatting>
  <conditionalFormatting sqref="I5:I14">
    <cfRule type="dataBar" priority="1">
      <dataBar>
        <cfvo type="min" val="0"/>
        <cfvo type="max" val="0"/>
        <color rgb="FF63C384"/>
      </dataBar>
    </cfRule>
  </conditionalFormatting>
  <conditionalFormatting sqref="G5:G14">
    <cfRule type="colorScale" priority="154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155">
      <colorScale>
        <cfvo type="min" val="0"/>
        <cfvo type="max" val="0"/>
        <color rgb="FFFFEF9C"/>
        <color rgb="FF63BE7B"/>
      </colorScale>
    </cfRule>
  </conditionalFormatting>
  <conditionalFormatting sqref="G5:G14">
    <cfRule type="colorScale" priority="171">
      <colorScale>
        <cfvo type="min" val="0"/>
        <cfvo type="max" val="0"/>
        <color rgb="FFFFEF9C"/>
        <color rgb="FF63BE7B"/>
      </colorScale>
    </cfRule>
    <cfRule type="colorScale" priority="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30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robotfarm.ru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Журнал доходнсти портфеля</dc:title>
  <dc:subject/>
  <dc:creator>Александр</dc:creator>
  <dc:description/>
  <cp:lastModifiedBy>Александр</cp:lastModifiedBy>
  <cp:lastPrinted>2013-09-28T19:03:15Z</cp:lastPrinted>
  <dcterms:created xsi:type="dcterms:W3CDTF">2013-08-23T16:39:34Z</dcterms:created>
  <dcterms:modified xsi:type="dcterms:W3CDTF">2015-12-23T08:37:28Z</dcterms:modified>
</cp:coreProperties>
</file>